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https://stattbaumuenchengmbh.sharepoint.com/Stattbau München - Intern/02 Aufträge und Projekte/09 Mobilitätskonzepte/Holzkirchen_StPlSatzung/Formblatt/"/>
    </mc:Choice>
  </mc:AlternateContent>
  <xr:revisionPtr revIDLastSave="2" documentId="8_{889F800E-8B1B-4FCE-AB4F-AD18E49F2B30}" xr6:coauthVersionLast="47" xr6:coauthVersionMax="47" xr10:uidLastSave="{E670C647-6143-4A67-BCD2-C7E69E2161B5}"/>
  <bookViews>
    <workbookView xWindow="-120" yWindow="-120" windowWidth="29040" windowHeight="15840" xr2:uid="{FF88D82C-530E-4EEC-8353-72A2A153B821}"/>
  </bookViews>
  <sheets>
    <sheet name="Antrag Mobilitätskonzept" sheetId="1" r:id="rId1"/>
  </sheets>
  <definedNames>
    <definedName name="_xlnm.Print_Area" localSheetId="0">'Antrag Mobilitätskonzept'!$A$1:$G$78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" l="1"/>
  <c r="F23" i="1" s="1"/>
  <c r="D24" i="1"/>
  <c r="F24" i="1" s="1"/>
  <c r="D25" i="1"/>
  <c r="F25" i="1" s="1"/>
  <c r="D26" i="1"/>
  <c r="F26" i="1" s="1"/>
  <c r="D22" i="1"/>
  <c r="F22" i="1" s="1"/>
  <c r="F5" i="1"/>
  <c r="F9" i="1"/>
  <c r="F27" i="1" l="1"/>
  <c r="F29" i="1" s="1"/>
  <c r="I69" i="1"/>
  <c r="I66" i="1"/>
  <c r="I62" i="1"/>
  <c r="I57" i="1"/>
  <c r="I44" i="1"/>
  <c r="I54" i="1"/>
  <c r="F13" i="1" l="1"/>
  <c r="F8" i="1"/>
  <c r="F6" i="1"/>
  <c r="F7" i="1"/>
  <c r="F10" i="1" l="1"/>
  <c r="F35" i="1"/>
  <c r="F36" i="1"/>
  <c r="F37" i="1"/>
  <c r="F34" i="1"/>
  <c r="F38" i="1" l="1"/>
  <c r="G13" i="1"/>
  <c r="F12" i="1" l="1"/>
  <c r="G18" i="1" l="1"/>
  <c r="F32" i="1" s="1"/>
  <c r="G19" i="1"/>
  <c r="G38" i="1" s="1"/>
  <c r="G12" i="1"/>
  <c r="F14" i="1" l="1"/>
  <c r="F15" i="1" s="1"/>
  <c r="G16" i="1" s="1"/>
  <c r="G14" i="1" l="1"/>
</calcChain>
</file>

<file path=xl/sharedStrings.xml><?xml version="1.0" encoding="utf-8"?>
<sst xmlns="http://schemas.openxmlformats.org/spreadsheetml/2006/main" count="106" uniqueCount="90">
  <si>
    <t>Stand:</t>
  </si>
  <si>
    <t>1. Berechnungsgrundlage des Mobilitätskonzepts</t>
  </si>
  <si>
    <t>1.1 Pkw-Stellplätze</t>
  </si>
  <si>
    <t>Anzahl WE</t>
  </si>
  <si>
    <t>Anzahl notwendiger Stellplätze (N)</t>
  </si>
  <si>
    <t>Stellplatz-schlüssel nach Wohnungsgröße</t>
  </si>
  <si>
    <t>Anzahl errichteter Stellplätze (E)</t>
  </si>
  <si>
    <t>Reduzierungs-faktor</t>
  </si>
  <si>
    <t>Anzahl reduzierter Stellplätze</t>
  </si>
  <si>
    <t>Summe I: 
Anzahl notwendiger Stellplätze ohne Reduzierung</t>
  </si>
  <si>
    <r>
      <t>eingesparte Fläche in m</t>
    </r>
    <r>
      <rPr>
        <b/>
        <vertAlign val="superscript"/>
        <sz val="8"/>
        <color theme="1"/>
        <rFont val="Calibri"/>
        <family val="2"/>
        <scheme val="minor"/>
      </rPr>
      <t>2</t>
    </r>
    <r>
      <rPr>
        <b/>
        <sz val="8"/>
        <color theme="1"/>
        <rFont val="Calibri"/>
        <family val="2"/>
        <scheme val="minor"/>
      </rPr>
      <t xml:space="preserve">
(Flächenäquivalent 12,5 m</t>
    </r>
    <r>
      <rPr>
        <b/>
        <vertAlign val="superscript"/>
        <sz val="8"/>
        <color theme="1"/>
        <rFont val="Calibri"/>
        <family val="2"/>
        <scheme val="minor"/>
      </rPr>
      <t>2</t>
    </r>
    <r>
      <rPr>
        <b/>
        <sz val="8"/>
        <color theme="1"/>
        <rFont val="Calibri"/>
        <family val="2"/>
        <scheme val="minor"/>
      </rPr>
      <t xml:space="preserve"> je eingespartem Pkw-Stellplatz)</t>
    </r>
  </si>
  <si>
    <t>Anzahl Stellplätze nach Reduzierung</t>
  </si>
  <si>
    <r>
      <t>&gt; 100 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 Wfl.</t>
    </r>
  </si>
  <si>
    <r>
      <t>60 - 100 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 Wfl.</t>
    </r>
  </si>
  <si>
    <t>Größe der WE</t>
  </si>
  <si>
    <t>1.2 Fahrradstellplätze 
       (private Nutzung)</t>
  </si>
  <si>
    <t>Summe II:
Anzahl notwendiger Stellplätze nach Reduzierung gesamt (R)</t>
  </si>
  <si>
    <t>Stellplatz-schlüssel</t>
  </si>
  <si>
    <t>10 % der Fahrrad-stellplätze</t>
  </si>
  <si>
    <t>Carsharing</t>
  </si>
  <si>
    <t>1.3 Sharing</t>
  </si>
  <si>
    <t>Anzahl potenziell eingesparter Stellplätze</t>
  </si>
  <si>
    <t>Anzahl tatsächlich eingesparter Stellplätze</t>
  </si>
  <si>
    <t>notwendige Anzahl</t>
  </si>
  <si>
    <t>tatsächliche Anzahl</t>
  </si>
  <si>
    <t>Datenüberprüfung aktiv (aber nur beim eingeben)</t>
  </si>
  <si>
    <r>
      <t xml:space="preserve">Mobilitätskonzept </t>
    </r>
    <r>
      <rPr>
        <b/>
        <sz val="8"/>
        <color theme="1"/>
        <rFont val="Calibri"/>
        <family val="2"/>
        <scheme val="minor"/>
      </rPr>
      <t>ohne</t>
    </r>
    <r>
      <rPr>
        <sz val="8"/>
        <color theme="1"/>
        <rFont val="Calibri"/>
        <family val="2"/>
        <scheme val="minor"/>
      </rPr>
      <t xml:space="preserve"> Carsharing</t>
    </r>
  </si>
  <si>
    <r>
      <t xml:space="preserve">Mobilitätskonzept </t>
    </r>
    <r>
      <rPr>
        <b/>
        <sz val="8"/>
        <color theme="1"/>
        <rFont val="Calibri"/>
        <family val="2"/>
        <scheme val="minor"/>
      </rPr>
      <t>mit</t>
    </r>
    <r>
      <rPr>
        <sz val="8"/>
        <color theme="1"/>
        <rFont val="Calibri"/>
        <family val="2"/>
        <scheme val="minor"/>
      </rPr>
      <t xml:space="preserve"> Carsharing</t>
    </r>
  </si>
  <si>
    <t>10 % der eingesparten Pkw-Stellplätze (mind. 1)</t>
  </si>
  <si>
    <t>Anzahl</t>
  </si>
  <si>
    <t>Lastenpedelec / E-Trike</t>
  </si>
  <si>
    <t>Lastenfahrräder</t>
  </si>
  <si>
    <t>Fahrradanhänger</t>
  </si>
  <si>
    <t>Pedelec</t>
  </si>
  <si>
    <t>Anforderung</t>
  </si>
  <si>
    <t>Anzahl bereitgestellter Elemente</t>
  </si>
  <si>
    <r>
      <rPr>
        <b/>
        <sz val="8"/>
        <color theme="1"/>
        <rFont val="Calibri"/>
        <family val="2"/>
        <scheme val="minor"/>
      </rPr>
      <t>Bikesharing</t>
    </r>
    <r>
      <rPr>
        <sz val="8"/>
        <color theme="1"/>
        <rFont val="Calibri"/>
        <family val="2"/>
        <scheme val="minor"/>
      </rPr>
      <t>:
fahrradbasierte Angebote zur gemeinschaftlichen Nutzung. Anforderung:
10 % der eingesparten Fläche.
Die Auswahl der Sharing-Fahrzeuge muss individuell begründet werden.</t>
    </r>
  </si>
  <si>
    <t>Gesamt
Flächen Ist / Flächen Soll</t>
  </si>
  <si>
    <t>2. Checkliste der Mindestanforderungen für die Reduzierung um bis zu 10 %</t>
  </si>
  <si>
    <t>2.1 Lage</t>
  </si>
  <si>
    <t>Hauptort</t>
  </si>
  <si>
    <t>(zentrale Lage)</t>
  </si>
  <si>
    <t>erfüllt</t>
  </si>
  <si>
    <r>
      <t xml:space="preserve">Stellplätze verbleiben im Gemeinschaftseigentum bzw. werden nicht in Teileigentum überführt </t>
    </r>
    <r>
      <rPr>
        <b/>
        <sz val="8"/>
        <color theme="1"/>
        <rFont val="Calibri"/>
        <family val="2"/>
        <scheme val="minor"/>
      </rPr>
      <t>oder</t>
    </r>
  </si>
  <si>
    <t>10 % der Stellplätze werden nicht dauerhaft vermietet (dafür ist eine entsprechende Dienstbarkeit erforderlich!)</t>
  </si>
  <si>
    <t>2.2 Sicherung 
       der Stellplätze</t>
  </si>
  <si>
    <t>mind. 10 % der Fahrradstellplätze für Lastenräder</t>
  </si>
  <si>
    <t>2.4 Bikesharing</t>
  </si>
  <si>
    <t>Abstellfläche für Lastenpedelecs, -räder, -anhänger zur gemeinschaftlichen Nutzung 
mind. 10 % der eingesparten Fläche</t>
  </si>
  <si>
    <t>3. Checkliste der zusätzlichen Anforderungen für die weitere Reduzierung um bis zu 30 %</t>
  </si>
  <si>
    <r>
      <t xml:space="preserve">Flächen-äquivalent
</t>
    </r>
    <r>
      <rPr>
        <sz val="8"/>
        <color theme="1"/>
        <rFont val="Calibri"/>
        <family val="2"/>
        <scheme val="minor"/>
      </rPr>
      <t>in 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/Stellplatz</t>
    </r>
  </si>
  <si>
    <r>
      <t xml:space="preserve">Fläche Ist
</t>
    </r>
    <r>
      <rPr>
        <sz val="8"/>
        <color theme="1"/>
        <rFont val="Calibri"/>
        <family val="2"/>
        <scheme val="minor"/>
      </rPr>
      <t>in m</t>
    </r>
    <r>
      <rPr>
        <vertAlign val="superscript"/>
        <sz val="8"/>
        <color theme="1"/>
        <rFont val="Calibri"/>
        <family val="2"/>
        <scheme val="minor"/>
      </rPr>
      <t>2</t>
    </r>
  </si>
  <si>
    <r>
      <t xml:space="preserve">Fläche Soll
</t>
    </r>
    <r>
      <rPr>
        <sz val="8"/>
        <color theme="1"/>
        <rFont val="Calibri"/>
        <family val="2"/>
        <scheme val="minor"/>
      </rPr>
      <t>in m</t>
    </r>
    <r>
      <rPr>
        <vertAlign val="superscript"/>
        <sz val="8"/>
        <color theme="1"/>
        <rFont val="Calibri"/>
        <family val="2"/>
        <scheme val="minor"/>
      </rPr>
      <t>2</t>
    </r>
  </si>
  <si>
    <t>3.1 Carsharing</t>
  </si>
  <si>
    <t>werden durch Fremdfirma bereitgestellt</t>
  </si>
  <si>
    <t>sind eigene Fahrzeuge der Wohnanlage</t>
  </si>
  <si>
    <t>Carsharing-Stellplätze und -Fahrzeuge</t>
  </si>
  <si>
    <t>es erfolgt eine Beteiligung am Carsharing im näheren Umfeld</t>
  </si>
  <si>
    <t>3.2 Sicherungsmaßnahmen</t>
  </si>
  <si>
    <t>nicht hergestellte Stellplätze werden nachgerüstet</t>
  </si>
  <si>
    <t>nicht hergestellte Stellplätze werden abgelöst</t>
  </si>
  <si>
    <t>4. Weitere Nachweise bei größeren Wohnanlagen ab 50 WE oder optional</t>
  </si>
  <si>
    <t>4.1 Fahrradservice</t>
  </si>
  <si>
    <t>Reparaturraum für Fahrräder mit Werkzeug</t>
  </si>
  <si>
    <t>Fahrradservicestation</t>
  </si>
  <si>
    <t>professioneller Fahrradreparaturservice</t>
  </si>
  <si>
    <t>4.2 Gemeinschaftslösungen 
       für Lieferungen</t>
  </si>
  <si>
    <t>z.B. Paketzustellung, Paketaufgabe, spezielle Angebote wie Lebensmittelboxen, etc.</t>
  </si>
  <si>
    <t>Paketannahme in Quartierszentrale</t>
  </si>
  <si>
    <t>4.3 Sonstiges</t>
  </si>
  <si>
    <t>Quartierszentrale mit weiteren Concierge-Dienstleistungen, Fahrradwartung und Mobilitätsmanagement</t>
  </si>
  <si>
    <t>Mobilitätsstation mit Showroom, Paketboxen und Buchungstresor</t>
  </si>
  <si>
    <t>Buchungsplattform</t>
  </si>
  <si>
    <t>5. Organisation und Betrieb — Weitere Nachweise bei Vorlegen eines Mobilitätskonzepts</t>
  </si>
  <si>
    <t>5.1 Organisation von 
       Betrieb und Wartung</t>
  </si>
  <si>
    <t>loi von externen Dienstleistern oder sonstiger verbindlicher Nachweis</t>
  </si>
  <si>
    <t>5.2 Investition in ein
       Mobilitätskonzept</t>
  </si>
  <si>
    <t>nachträglicher Dachgeschossausbau</t>
  </si>
  <si>
    <r>
      <t>&lt; 40 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 Wfl.</t>
    </r>
  </si>
  <si>
    <r>
      <t>40 - 59 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 Wfl.</t>
    </r>
  </si>
  <si>
    <t>Antrag Mobilitätskonzept Holzkirchen</t>
  </si>
  <si>
    <t xml:space="preserve">Anzahl notwendiger Fahrradstellplätze </t>
  </si>
  <si>
    <t>Anzahl not-wendiger Stell-plätze</t>
  </si>
  <si>
    <t>Anzahl errichteter Stellplätze</t>
  </si>
  <si>
    <t>Anzahl notwendiger Stellplätze</t>
  </si>
  <si>
    <t>Anzahl notwendiger Stellplätze für Lastenräder</t>
  </si>
  <si>
    <t>2.3 Stellplätze
       für Lastenräder</t>
  </si>
  <si>
    <t>Darlegung von Investition und Betriebskosten über eine Dauer von 20 Jahren</t>
  </si>
  <si>
    <t>Besondere Wohnungsbauvorhaben
(z.B. mit Mietpreisbindungen, Vorhaben resultierend aus Konzeptvergaben und genossenschaftliche Vorhaben)</t>
  </si>
  <si>
    <t>Reduzierung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</si>
</sst>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4" fillId="3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 vertical="center"/>
    </xf>
    <xf numFmtId="0" fontId="2" fillId="0" borderId="7" xfId="0" applyFont="1" applyBorder="1"/>
    <xf numFmtId="0" fontId="4" fillId="3" borderId="10" xfId="0" applyFont="1" applyFill="1" applyBorder="1" applyAlignment="1">
      <alignment vertical="center" wrapText="1"/>
    </xf>
    <xf numFmtId="0" fontId="2" fillId="0" borderId="9" xfId="0" applyFont="1" applyBorder="1"/>
    <xf numFmtId="0" fontId="2" fillId="0" borderId="8" xfId="0" applyFont="1" applyBorder="1" applyAlignment="1">
      <alignment vertical="center"/>
    </xf>
    <xf numFmtId="9" fontId="2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3" borderId="14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 wrapText="1"/>
    </xf>
    <xf numFmtId="0" fontId="2" fillId="0" borderId="15" xfId="0" applyFont="1" applyBorder="1"/>
    <xf numFmtId="0" fontId="2" fillId="0" borderId="16" xfId="0" applyFont="1" applyBorder="1"/>
    <xf numFmtId="0" fontId="2" fillId="0" borderId="8" xfId="0" applyFont="1" applyBorder="1"/>
    <xf numFmtId="0" fontId="2" fillId="0" borderId="14" xfId="0" applyFont="1" applyBorder="1"/>
    <xf numFmtId="0" fontId="4" fillId="0" borderId="8" xfId="0" applyFont="1" applyFill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vertical="center" wrapText="1"/>
    </xf>
    <xf numFmtId="0" fontId="0" fillId="0" borderId="5" xfId="0" applyBorder="1"/>
    <xf numFmtId="0" fontId="0" fillId="0" borderId="14" xfId="0" applyBorder="1"/>
    <xf numFmtId="0" fontId="8" fillId="0" borderId="0" xfId="0" applyFont="1" applyAlignment="1">
      <alignment horizontal="center" vertical="center" wrapText="1"/>
    </xf>
    <xf numFmtId="0" fontId="0" fillId="0" borderId="3" xfId="0" applyBorder="1"/>
    <xf numFmtId="0" fontId="0" fillId="0" borderId="23" xfId="0" applyBorder="1"/>
    <xf numFmtId="0" fontId="0" fillId="0" borderId="8" xfId="0" applyBorder="1"/>
    <xf numFmtId="0" fontId="4" fillId="0" borderId="22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0" fillId="0" borderId="2" xfId="0" applyBorder="1"/>
    <xf numFmtId="0" fontId="2" fillId="0" borderId="0" xfId="0" applyFont="1" applyAlignment="1">
      <alignment horizontal="right"/>
    </xf>
    <xf numFmtId="0" fontId="0" fillId="0" borderId="21" xfId="0" applyBorder="1"/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4" fillId="3" borderId="13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0" borderId="13" xfId="0" applyBorder="1"/>
    <xf numFmtId="0" fontId="0" fillId="0" borderId="9" xfId="0" applyBorder="1"/>
    <xf numFmtId="0" fontId="0" fillId="0" borderId="0" xfId="0"/>
    <xf numFmtId="0" fontId="0" fillId="0" borderId="7" xfId="0" applyBorder="1"/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" xfId="0" applyBorder="1" applyAlignment="1"/>
    <xf numFmtId="0" fontId="0" fillId="0" borderId="13" xfId="0" applyBorder="1" applyAlignment="1"/>
    <xf numFmtId="0" fontId="0" fillId="0" borderId="21" xfId="0" applyBorder="1" applyAlignment="1"/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0" fillId="0" borderId="0" xfId="0" applyProtection="1"/>
    <xf numFmtId="0" fontId="4" fillId="3" borderId="14" xfId="0" applyFont="1" applyFill="1" applyBorder="1" applyAlignment="1" applyProtection="1">
      <alignment vertical="center" wrapText="1"/>
    </xf>
    <xf numFmtId="0" fontId="2" fillId="0" borderId="13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3" fillId="2" borderId="16" xfId="0" applyFont="1" applyFill="1" applyBorder="1" applyAlignment="1" applyProtection="1">
      <alignment horizontal="left"/>
    </xf>
    <xf numFmtId="0" fontId="3" fillId="2" borderId="17" xfId="0" applyFont="1" applyFill="1" applyBorder="1" applyAlignment="1" applyProtection="1">
      <alignment horizontal="left"/>
    </xf>
    <xf numFmtId="0" fontId="3" fillId="2" borderId="18" xfId="0" applyFont="1" applyFill="1" applyBorder="1" applyAlignment="1" applyProtection="1">
      <alignment horizontal="left"/>
    </xf>
    <xf numFmtId="0" fontId="0" fillId="0" borderId="13" xfId="0" applyBorder="1" applyProtection="1"/>
    <xf numFmtId="0" fontId="0" fillId="0" borderId="11" xfId="0" applyBorder="1" applyProtection="1"/>
    <xf numFmtId="0" fontId="0" fillId="0" borderId="21" xfId="0" applyBorder="1" applyProtection="1"/>
    <xf numFmtId="0" fontId="4" fillId="3" borderId="5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0" fillId="4" borderId="3" xfId="0" applyFill="1" applyBorder="1" applyProtection="1"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3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4" fillId="0" borderId="7" xfId="0" applyFont="1" applyFill="1" applyBorder="1" applyAlignment="1">
      <alignment vertical="center" wrapText="1"/>
    </xf>
    <xf numFmtId="0" fontId="2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vertical="center" wrapText="1"/>
    </xf>
    <xf numFmtId="0" fontId="0" fillId="0" borderId="27" xfId="0" applyBorder="1"/>
    <xf numFmtId="0" fontId="0" fillId="0" borderId="1" xfId="0" applyBorder="1"/>
    <xf numFmtId="0" fontId="0" fillId="0" borderId="28" xfId="0" applyBorder="1"/>
    <xf numFmtId="0" fontId="2" fillId="0" borderId="29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4" fillId="0" borderId="26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3CB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H$12" lockText="1" noThreeD="1"/>
</file>

<file path=xl/ctrlProps/ctrlProp10.xml><?xml version="1.0" encoding="utf-8"?>
<formControlPr xmlns="http://schemas.microsoft.com/office/spreadsheetml/2009/9/main" objectType="CheckBox" fmlaLink="$H$54" lockText="1" noThreeD="1"/>
</file>

<file path=xl/ctrlProps/ctrlProp11.xml><?xml version="1.0" encoding="utf-8"?>
<formControlPr xmlns="http://schemas.microsoft.com/office/spreadsheetml/2009/9/main" objectType="CheckBox" fmlaLink="$H$55" lockText="1" noThreeD="1"/>
</file>

<file path=xl/ctrlProps/ctrlProp12.xml><?xml version="1.0" encoding="utf-8"?>
<formControlPr xmlns="http://schemas.microsoft.com/office/spreadsheetml/2009/9/main" objectType="CheckBox" fmlaLink="$H$56" lockText="1" noThreeD="1"/>
</file>

<file path=xl/ctrlProps/ctrlProp13.xml><?xml version="1.0" encoding="utf-8"?>
<formControlPr xmlns="http://schemas.microsoft.com/office/spreadsheetml/2009/9/main" objectType="CheckBox" fmlaLink="$H$57" lockText="1" noThreeD="1"/>
</file>

<file path=xl/ctrlProps/ctrlProp14.xml><?xml version="1.0" encoding="utf-8"?>
<formControlPr xmlns="http://schemas.microsoft.com/office/spreadsheetml/2009/9/main" objectType="CheckBox" fmlaLink="$I$44" lockText="1" noThreeD="1"/>
</file>

<file path=xl/ctrlProps/ctrlProp15.xml><?xml version="1.0" encoding="utf-8"?>
<formControlPr xmlns="http://schemas.microsoft.com/office/spreadsheetml/2009/9/main" objectType="CheckBox" fmlaLink="$I$57" lockText="1" noThreeD="1"/>
</file>

<file path=xl/ctrlProps/ctrlProp16.xml><?xml version="1.0" encoding="utf-8"?>
<formControlPr xmlns="http://schemas.microsoft.com/office/spreadsheetml/2009/9/main" objectType="CheckBox" fmlaLink="$H$62" lockText="1" noThreeD="1"/>
</file>

<file path=xl/ctrlProps/ctrlProp17.xml><?xml version="1.0" encoding="utf-8"?>
<formControlPr xmlns="http://schemas.microsoft.com/office/spreadsheetml/2009/9/main" objectType="CheckBox" fmlaLink="$H$58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fmlaLink="$H$63" lockText="1" noThreeD="1"/>
</file>

<file path=xl/ctrlProps/ctrlProp2.xml><?xml version="1.0" encoding="utf-8"?>
<formControlPr xmlns="http://schemas.microsoft.com/office/spreadsheetml/2009/9/main" objectType="CheckBox" fmlaLink="$H$13" lockText="1" noThreeD="1"/>
</file>

<file path=xl/ctrlProps/ctrlProp20.xml><?xml version="1.0" encoding="utf-8"?>
<formControlPr xmlns="http://schemas.microsoft.com/office/spreadsheetml/2009/9/main" objectType="CheckBox" fmlaLink="$H$64" lockText="1" noThreeD="1"/>
</file>

<file path=xl/ctrlProps/ctrlProp21.xml><?xml version="1.0" encoding="utf-8"?>
<formControlPr xmlns="http://schemas.microsoft.com/office/spreadsheetml/2009/9/main" objectType="CheckBox" fmlaLink="$H$66" lockText="1" noThreeD="1"/>
</file>

<file path=xl/ctrlProps/ctrlProp22.xml><?xml version="1.0" encoding="utf-8"?>
<formControlPr xmlns="http://schemas.microsoft.com/office/spreadsheetml/2009/9/main" objectType="CheckBox" fmlaLink="$I$54" lockText="1" noThreeD="1"/>
</file>

<file path=xl/ctrlProps/ctrlProp23.xml><?xml version="1.0" encoding="utf-8"?>
<formControlPr xmlns="http://schemas.microsoft.com/office/spreadsheetml/2009/9/main" objectType="CheckBox" fmlaLink="$I$66" lockText="1" noThreeD="1"/>
</file>

<file path=xl/ctrlProps/ctrlProp24.xml><?xml version="1.0" encoding="utf-8"?>
<formControlPr xmlns="http://schemas.microsoft.com/office/spreadsheetml/2009/9/main" objectType="CheckBox" fmlaLink="$H$65" lockText="1" noThreeD="1"/>
</file>

<file path=xl/ctrlProps/ctrlProp25.xml><?xml version="1.0" encoding="utf-8"?>
<formControlPr xmlns="http://schemas.microsoft.com/office/spreadsheetml/2009/9/main" objectType="CheckBox" fmlaLink="$H$68" lockText="1" noThreeD="1"/>
</file>

<file path=xl/ctrlProps/ctrlProp26.xml><?xml version="1.0" encoding="utf-8"?>
<formControlPr xmlns="http://schemas.microsoft.com/office/spreadsheetml/2009/9/main" objectType="CheckBox" fmlaLink="$I$62" lockText="1" noThreeD="1"/>
</file>

<file path=xl/ctrlProps/ctrlProp27.xml><?xml version="1.0" encoding="utf-8"?>
<formControlPr xmlns="http://schemas.microsoft.com/office/spreadsheetml/2009/9/main" objectType="CheckBox" fmlaLink="$I$69" lockText="1" noThreeD="1"/>
</file>

<file path=xl/ctrlProps/ctrlProp28.xml><?xml version="1.0" encoding="utf-8"?>
<formControlPr xmlns="http://schemas.microsoft.com/office/spreadsheetml/2009/9/main" objectType="CheckBox" fmlaLink="$H$67" lockText="1" noThreeD="1"/>
</file>

<file path=xl/ctrlProps/ctrlProp29.xml><?xml version="1.0" encoding="utf-8"?>
<formControlPr xmlns="http://schemas.microsoft.com/office/spreadsheetml/2009/9/main" objectType="CheckBox" fmlaLink="$H$69" lockText="1" noThreeD="1"/>
</file>

<file path=xl/ctrlProps/ctrlProp3.xml><?xml version="1.0" encoding="utf-8"?>
<formControlPr xmlns="http://schemas.microsoft.com/office/spreadsheetml/2009/9/main" objectType="CheckBox" fmlaLink="$H$14" lockText="1" noThreeD="1"/>
</file>

<file path=xl/ctrlProps/ctrlProp30.xml><?xml version="1.0" encoding="utf-8"?>
<formControlPr xmlns="http://schemas.microsoft.com/office/spreadsheetml/2009/9/main" objectType="CheckBox" fmlaLink="$H$71" lockText="1" noThreeD="1"/>
</file>

<file path=xl/ctrlProps/ctrlProp31.xml><?xml version="1.0" encoding="utf-8"?>
<formControlPr xmlns="http://schemas.microsoft.com/office/spreadsheetml/2009/9/main" objectType="CheckBox" fmlaLink="$H$72" lockText="1" noThreeD="1"/>
</file>

<file path=xl/ctrlProps/ctrlProp32.xml><?xml version="1.0" encoding="utf-8"?>
<formControlPr xmlns="http://schemas.microsoft.com/office/spreadsheetml/2009/9/main" objectType="CheckBox" fmlaLink="$H$70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$H$44" lockText="1" noThreeD="1"/>
</file>

<file path=xl/ctrlProps/ctrlProp7.xml><?xml version="1.0" encoding="utf-8"?>
<formControlPr xmlns="http://schemas.microsoft.com/office/spreadsheetml/2009/9/main" objectType="CheckBox" fmlaLink="$H$45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11</xdr:row>
          <xdr:rowOff>266700</xdr:rowOff>
        </xdr:from>
        <xdr:to>
          <xdr:col>3</xdr:col>
          <xdr:colOff>619125</xdr:colOff>
          <xdr:row>11</xdr:row>
          <xdr:rowOff>485775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12</xdr:row>
          <xdr:rowOff>38100</xdr:rowOff>
        </xdr:from>
        <xdr:to>
          <xdr:col>3</xdr:col>
          <xdr:colOff>619125</xdr:colOff>
          <xdr:row>12</xdr:row>
          <xdr:rowOff>257175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13</xdr:row>
          <xdr:rowOff>47625</xdr:rowOff>
        </xdr:from>
        <xdr:to>
          <xdr:col>3</xdr:col>
          <xdr:colOff>619125</xdr:colOff>
          <xdr:row>13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41</xdr:row>
          <xdr:rowOff>38100</xdr:rowOff>
        </xdr:from>
        <xdr:to>
          <xdr:col>6</xdr:col>
          <xdr:colOff>533400</xdr:colOff>
          <xdr:row>41</xdr:row>
          <xdr:rowOff>257175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42</xdr:row>
          <xdr:rowOff>19050</xdr:rowOff>
        </xdr:from>
        <xdr:to>
          <xdr:col>6</xdr:col>
          <xdr:colOff>533400</xdr:colOff>
          <xdr:row>42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43</xdr:row>
          <xdr:rowOff>76200</xdr:rowOff>
        </xdr:from>
        <xdr:to>
          <xdr:col>5</xdr:col>
          <xdr:colOff>542925</xdr:colOff>
          <xdr:row>43</xdr:row>
          <xdr:rowOff>295275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44</xdr:row>
          <xdr:rowOff>57150</xdr:rowOff>
        </xdr:from>
        <xdr:to>
          <xdr:col>5</xdr:col>
          <xdr:colOff>542925</xdr:colOff>
          <xdr:row>44</xdr:row>
          <xdr:rowOff>276225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43</xdr:row>
          <xdr:rowOff>228600</xdr:rowOff>
        </xdr:from>
        <xdr:to>
          <xdr:col>6</xdr:col>
          <xdr:colOff>533400</xdr:colOff>
          <xdr:row>44</xdr:row>
          <xdr:rowOff>104775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46</xdr:row>
          <xdr:rowOff>57150</xdr:rowOff>
        </xdr:from>
        <xdr:to>
          <xdr:col>6</xdr:col>
          <xdr:colOff>542925</xdr:colOff>
          <xdr:row>46</xdr:row>
          <xdr:rowOff>276225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48</xdr:row>
          <xdr:rowOff>142875</xdr:rowOff>
        </xdr:from>
        <xdr:to>
          <xdr:col>6</xdr:col>
          <xdr:colOff>542925</xdr:colOff>
          <xdr:row>48</xdr:row>
          <xdr:rowOff>361950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52</xdr:row>
          <xdr:rowOff>28575</xdr:rowOff>
        </xdr:from>
        <xdr:to>
          <xdr:col>6</xdr:col>
          <xdr:colOff>542925</xdr:colOff>
          <xdr:row>52</xdr:row>
          <xdr:rowOff>247650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53</xdr:row>
          <xdr:rowOff>76200</xdr:rowOff>
        </xdr:from>
        <xdr:to>
          <xdr:col>5</xdr:col>
          <xdr:colOff>552450</xdr:colOff>
          <xdr:row>53</xdr:row>
          <xdr:rowOff>295275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54</xdr:row>
          <xdr:rowOff>66675</xdr:rowOff>
        </xdr:from>
        <xdr:to>
          <xdr:col>5</xdr:col>
          <xdr:colOff>552450</xdr:colOff>
          <xdr:row>54</xdr:row>
          <xdr:rowOff>285750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55</xdr:row>
          <xdr:rowOff>66675</xdr:rowOff>
        </xdr:from>
        <xdr:to>
          <xdr:col>5</xdr:col>
          <xdr:colOff>552450</xdr:colOff>
          <xdr:row>55</xdr:row>
          <xdr:rowOff>285750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54</xdr:row>
          <xdr:rowOff>57150</xdr:rowOff>
        </xdr:from>
        <xdr:to>
          <xdr:col>6</xdr:col>
          <xdr:colOff>533400</xdr:colOff>
          <xdr:row>54</xdr:row>
          <xdr:rowOff>276225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56</xdr:row>
          <xdr:rowOff>28575</xdr:rowOff>
        </xdr:from>
        <xdr:to>
          <xdr:col>5</xdr:col>
          <xdr:colOff>552450</xdr:colOff>
          <xdr:row>56</xdr:row>
          <xdr:rowOff>247650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57</xdr:row>
          <xdr:rowOff>28575</xdr:rowOff>
        </xdr:from>
        <xdr:to>
          <xdr:col>5</xdr:col>
          <xdr:colOff>552450</xdr:colOff>
          <xdr:row>57</xdr:row>
          <xdr:rowOff>247650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56</xdr:row>
          <xdr:rowOff>180975</xdr:rowOff>
        </xdr:from>
        <xdr:to>
          <xdr:col>6</xdr:col>
          <xdr:colOff>533400</xdr:colOff>
          <xdr:row>57</xdr:row>
          <xdr:rowOff>114300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61</xdr:row>
          <xdr:rowOff>28575</xdr:rowOff>
        </xdr:from>
        <xdr:to>
          <xdr:col>5</xdr:col>
          <xdr:colOff>552450</xdr:colOff>
          <xdr:row>61</xdr:row>
          <xdr:rowOff>247650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62</xdr:row>
          <xdr:rowOff>180975</xdr:rowOff>
        </xdr:from>
        <xdr:to>
          <xdr:col>6</xdr:col>
          <xdr:colOff>542925</xdr:colOff>
          <xdr:row>63</xdr:row>
          <xdr:rowOff>114300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62</xdr:row>
          <xdr:rowOff>28575</xdr:rowOff>
        </xdr:from>
        <xdr:to>
          <xdr:col>5</xdr:col>
          <xdr:colOff>552450</xdr:colOff>
          <xdr:row>62</xdr:row>
          <xdr:rowOff>247650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63</xdr:row>
          <xdr:rowOff>28575</xdr:rowOff>
        </xdr:from>
        <xdr:to>
          <xdr:col>5</xdr:col>
          <xdr:colOff>552450</xdr:colOff>
          <xdr:row>63</xdr:row>
          <xdr:rowOff>247650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64</xdr:row>
          <xdr:rowOff>28575</xdr:rowOff>
        </xdr:from>
        <xdr:to>
          <xdr:col>5</xdr:col>
          <xdr:colOff>552450</xdr:colOff>
          <xdr:row>64</xdr:row>
          <xdr:rowOff>247650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65</xdr:row>
          <xdr:rowOff>76200</xdr:rowOff>
        </xdr:from>
        <xdr:to>
          <xdr:col>5</xdr:col>
          <xdr:colOff>552450</xdr:colOff>
          <xdr:row>65</xdr:row>
          <xdr:rowOff>295275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66</xdr:row>
          <xdr:rowOff>57150</xdr:rowOff>
        </xdr:from>
        <xdr:to>
          <xdr:col>6</xdr:col>
          <xdr:colOff>533400</xdr:colOff>
          <xdr:row>66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66</xdr:row>
          <xdr:rowOff>28575</xdr:rowOff>
        </xdr:from>
        <xdr:to>
          <xdr:col>5</xdr:col>
          <xdr:colOff>552450</xdr:colOff>
          <xdr:row>66</xdr:row>
          <xdr:rowOff>247650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67</xdr:row>
          <xdr:rowOff>28575</xdr:rowOff>
        </xdr:from>
        <xdr:to>
          <xdr:col>5</xdr:col>
          <xdr:colOff>552450</xdr:colOff>
          <xdr:row>67</xdr:row>
          <xdr:rowOff>247650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69</xdr:row>
          <xdr:rowOff>180975</xdr:rowOff>
        </xdr:from>
        <xdr:to>
          <xdr:col>6</xdr:col>
          <xdr:colOff>542925</xdr:colOff>
          <xdr:row>70</xdr:row>
          <xdr:rowOff>114300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68</xdr:row>
          <xdr:rowOff>66675</xdr:rowOff>
        </xdr:from>
        <xdr:to>
          <xdr:col>5</xdr:col>
          <xdr:colOff>552450</xdr:colOff>
          <xdr:row>68</xdr:row>
          <xdr:rowOff>285750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69</xdr:row>
          <xdr:rowOff>28575</xdr:rowOff>
        </xdr:from>
        <xdr:to>
          <xdr:col>5</xdr:col>
          <xdr:colOff>552450</xdr:colOff>
          <xdr:row>69</xdr:row>
          <xdr:rowOff>247650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70</xdr:row>
          <xdr:rowOff>28575</xdr:rowOff>
        </xdr:from>
        <xdr:to>
          <xdr:col>5</xdr:col>
          <xdr:colOff>552450</xdr:colOff>
          <xdr:row>70</xdr:row>
          <xdr:rowOff>247650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71</xdr:row>
          <xdr:rowOff>28575</xdr:rowOff>
        </xdr:from>
        <xdr:to>
          <xdr:col>5</xdr:col>
          <xdr:colOff>552450</xdr:colOff>
          <xdr:row>71</xdr:row>
          <xdr:rowOff>247650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75</xdr:row>
          <xdr:rowOff>66675</xdr:rowOff>
        </xdr:from>
        <xdr:to>
          <xdr:col>6</xdr:col>
          <xdr:colOff>542925</xdr:colOff>
          <xdr:row>75</xdr:row>
          <xdr:rowOff>285750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76</xdr:row>
          <xdr:rowOff>66675</xdr:rowOff>
        </xdr:from>
        <xdr:to>
          <xdr:col>6</xdr:col>
          <xdr:colOff>542925</xdr:colOff>
          <xdr:row>76</xdr:row>
          <xdr:rowOff>285750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stattb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FA4A7"/>
      </a:accent1>
      <a:accent2>
        <a:srgbClr val="C53E3A"/>
      </a:accent2>
      <a:accent3>
        <a:srgbClr val="BA927D"/>
      </a:accent3>
      <a:accent4>
        <a:srgbClr val="E2BD53"/>
      </a:accent4>
      <a:accent5>
        <a:srgbClr val="6E7B5B"/>
      </a:accent5>
      <a:accent6>
        <a:srgbClr val="9FCC3B"/>
      </a:accent6>
      <a:hlink>
        <a:srgbClr val="4FA4A7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D3DA8-ABDC-47E2-A35B-6387B64B55FE}">
  <dimension ref="A1:I77"/>
  <sheetViews>
    <sheetView showGridLines="0" tabSelected="1" zoomScale="120" zoomScaleNormal="120" zoomScaleSheetLayoutView="70" workbookViewId="0">
      <selection activeCell="G7" sqref="G7"/>
    </sheetView>
  </sheetViews>
  <sheetFormatPr baseColWidth="10" defaultRowHeight="15" x14ac:dyDescent="0.25"/>
  <cols>
    <col min="1" max="1" width="3" customWidth="1"/>
    <col min="2" max="2" width="18.85546875" customWidth="1"/>
    <col min="3" max="3" width="25.5703125" customWidth="1"/>
    <col min="4" max="4" width="12" customWidth="1"/>
    <col min="5" max="5" width="11.42578125" customWidth="1"/>
    <col min="6" max="7" width="10.7109375" customWidth="1"/>
    <col min="8" max="8" width="14.28515625" style="15" customWidth="1"/>
    <col min="9" max="9" width="14.28515625" customWidth="1"/>
  </cols>
  <sheetData>
    <row r="1" spans="2:8" ht="15.75" customHeight="1" x14ac:dyDescent="0.25">
      <c r="B1" s="61" t="s">
        <v>80</v>
      </c>
      <c r="C1" s="61"/>
      <c r="D1" s="61"/>
      <c r="F1" s="40" t="s">
        <v>0</v>
      </c>
      <c r="G1" s="2">
        <v>44147</v>
      </c>
    </row>
    <row r="2" spans="2:8" ht="7.5" customHeight="1" x14ac:dyDescent="0.25"/>
    <row r="3" spans="2:8" x14ac:dyDescent="0.25">
      <c r="B3" s="45" t="s">
        <v>1</v>
      </c>
      <c r="C3" s="46"/>
      <c r="D3" s="46"/>
      <c r="E3" s="46"/>
      <c r="F3" s="46"/>
      <c r="G3" s="47"/>
    </row>
    <row r="4" spans="2:8" ht="45" customHeight="1" x14ac:dyDescent="0.25">
      <c r="B4" s="19" t="s">
        <v>2</v>
      </c>
      <c r="C4" s="3" t="s">
        <v>14</v>
      </c>
      <c r="D4" s="3" t="s">
        <v>3</v>
      </c>
      <c r="E4" s="3" t="s">
        <v>5</v>
      </c>
      <c r="F4" s="3" t="s">
        <v>4</v>
      </c>
      <c r="G4" s="25"/>
    </row>
    <row r="5" spans="2:8" s="56" customFormat="1" ht="27" customHeight="1" x14ac:dyDescent="0.25">
      <c r="B5" s="22"/>
      <c r="C5" s="97" t="s">
        <v>78</v>
      </c>
      <c r="D5" s="89"/>
      <c r="E5" s="5">
        <v>1</v>
      </c>
      <c r="F5" s="5">
        <f>ROUND(D5*E5,0)</f>
        <v>0</v>
      </c>
      <c r="G5" s="101"/>
      <c r="H5" s="15"/>
    </row>
    <row r="6" spans="2:8" ht="27" customHeight="1" x14ac:dyDescent="0.25">
      <c r="B6" s="23"/>
      <c r="C6" s="6" t="s">
        <v>79</v>
      </c>
      <c r="D6" s="89"/>
      <c r="E6" s="5">
        <v>1</v>
      </c>
      <c r="F6" s="5">
        <f>ROUND(D6*E6,0)</f>
        <v>0</v>
      </c>
      <c r="G6" s="9"/>
    </row>
    <row r="7" spans="2:8" ht="22.5" customHeight="1" x14ac:dyDescent="0.25">
      <c r="B7" s="11"/>
      <c r="C7" s="6" t="s">
        <v>13</v>
      </c>
      <c r="D7" s="89"/>
      <c r="E7" s="5">
        <v>1.5</v>
      </c>
      <c r="F7" s="5">
        <f>ROUND(D7*E7,0)</f>
        <v>0</v>
      </c>
      <c r="G7" s="9"/>
    </row>
    <row r="8" spans="2:8" ht="22.5" customHeight="1" x14ac:dyDescent="0.25">
      <c r="B8" s="11"/>
      <c r="C8" s="6" t="s">
        <v>12</v>
      </c>
      <c r="D8" s="89"/>
      <c r="E8" s="7">
        <v>2</v>
      </c>
      <c r="F8" s="7">
        <f>ROUND(D8*E8,0)</f>
        <v>0</v>
      </c>
      <c r="G8" s="9"/>
    </row>
    <row r="9" spans="2:8" s="56" customFormat="1" ht="22.5" customHeight="1" thickBot="1" x14ac:dyDescent="0.3">
      <c r="B9" s="11"/>
      <c r="C9" s="26" t="s">
        <v>77</v>
      </c>
      <c r="D9" s="99"/>
      <c r="E9" s="98">
        <v>1</v>
      </c>
      <c r="F9" s="7">
        <f>ROUND(D9*E9,0)</f>
        <v>0</v>
      </c>
      <c r="G9" s="9"/>
      <c r="H9" s="15"/>
    </row>
    <row r="10" spans="2:8" ht="24.75" customHeight="1" thickBot="1" x14ac:dyDescent="0.3">
      <c r="B10" s="11"/>
      <c r="C10" s="118" t="s">
        <v>9</v>
      </c>
      <c r="D10" s="119"/>
      <c r="E10" s="120"/>
      <c r="F10" s="14">
        <f>SUM(F5:F9)</f>
        <v>0</v>
      </c>
      <c r="G10" s="21"/>
    </row>
    <row r="11" spans="2:8" ht="45" customHeight="1" x14ac:dyDescent="0.25">
      <c r="B11" s="11"/>
      <c r="C11" s="3" t="s">
        <v>89</v>
      </c>
      <c r="D11" s="3"/>
      <c r="E11" s="3" t="s">
        <v>7</v>
      </c>
      <c r="F11" s="10" t="s">
        <v>8</v>
      </c>
      <c r="G11" s="20" t="s">
        <v>11</v>
      </c>
    </row>
    <row r="12" spans="2:8" ht="60" customHeight="1" x14ac:dyDescent="0.25">
      <c r="B12" s="23"/>
      <c r="C12" s="4" t="s">
        <v>88</v>
      </c>
      <c r="D12" s="90"/>
      <c r="E12" s="8">
        <v>-0.25</v>
      </c>
      <c r="F12" s="5">
        <f>ROUND(IF(H12=TRUE,F10*E12,0),0)</f>
        <v>0</v>
      </c>
      <c r="G12" s="5" t="str">
        <f>IF(H12=TRUE,F10+F12,"")</f>
        <v/>
      </c>
      <c r="H12" s="95" t="b">
        <v>0</v>
      </c>
    </row>
    <row r="13" spans="2:8" ht="22.5" customHeight="1" x14ac:dyDescent="0.25">
      <c r="B13" s="23"/>
      <c r="C13" s="6" t="s">
        <v>26</v>
      </c>
      <c r="D13" s="90"/>
      <c r="E13" s="8">
        <v>-0.1</v>
      </c>
      <c r="F13" s="5">
        <f>ROUND(IF(H13=TRUE,F10*E13,0),0)</f>
        <v>0</v>
      </c>
      <c r="G13" s="5" t="str">
        <f>IF(H13=TRUE,IF(G12="",F10+F13,G12+F13),"")</f>
        <v/>
      </c>
      <c r="H13" s="96" t="b">
        <v>0</v>
      </c>
    </row>
    <row r="14" spans="2:8" ht="22.5" customHeight="1" x14ac:dyDescent="0.25">
      <c r="B14" s="23"/>
      <c r="C14" s="12" t="s">
        <v>27</v>
      </c>
      <c r="D14" s="91"/>
      <c r="E14" s="13">
        <v>-0.3</v>
      </c>
      <c r="F14" s="5">
        <f>ROUND(IF(H14=TRUE,IF(G12="",F10*E14,G12*E14),0),0)</f>
        <v>0</v>
      </c>
      <c r="G14" s="5" t="str">
        <f>IF(H14=TRUE,IF(G12="",F10+F14,G12+F14),"")</f>
        <v/>
      </c>
      <c r="H14" s="96" t="b">
        <v>0</v>
      </c>
    </row>
    <row r="15" spans="2:8" ht="22.5" customHeight="1" thickBot="1" x14ac:dyDescent="0.3">
      <c r="B15" s="11"/>
      <c r="C15" s="76" t="s">
        <v>21</v>
      </c>
      <c r="D15" s="75"/>
      <c r="E15" s="74"/>
      <c r="F15" s="5">
        <f>SUM(F12:F14)</f>
        <v>0</v>
      </c>
      <c r="G15" s="26"/>
    </row>
    <row r="16" spans="2:8" ht="27" customHeight="1" thickBot="1" x14ac:dyDescent="0.3">
      <c r="B16" s="11"/>
      <c r="C16" s="112" t="s">
        <v>16</v>
      </c>
      <c r="D16" s="113"/>
      <c r="E16" s="113"/>
      <c r="F16" s="114"/>
      <c r="G16" s="17">
        <f>F10+F15</f>
        <v>0</v>
      </c>
    </row>
    <row r="17" spans="1:9" ht="22.5" customHeight="1" thickBot="1" x14ac:dyDescent="0.3">
      <c r="B17" s="11"/>
      <c r="C17" s="71" t="s">
        <v>6</v>
      </c>
      <c r="D17" s="72"/>
      <c r="E17" s="72"/>
      <c r="F17" s="73"/>
      <c r="G17" s="92"/>
      <c r="H17" s="31" t="s">
        <v>25</v>
      </c>
    </row>
    <row r="18" spans="1:9" ht="22.5" customHeight="1" thickBot="1" x14ac:dyDescent="0.3">
      <c r="B18" s="11"/>
      <c r="C18" s="71" t="s">
        <v>22</v>
      </c>
      <c r="D18" s="72"/>
      <c r="E18" s="72"/>
      <c r="F18" s="73"/>
      <c r="G18" s="18">
        <f>F10-G17</f>
        <v>0</v>
      </c>
    </row>
    <row r="19" spans="1:9" ht="29.25" customHeight="1" thickBot="1" x14ac:dyDescent="0.3">
      <c r="B19" s="24"/>
      <c r="C19" s="115" t="s">
        <v>10</v>
      </c>
      <c r="D19" s="116"/>
      <c r="E19" s="116"/>
      <c r="F19" s="117"/>
      <c r="G19" s="18">
        <f>(F10-G17)*12.5</f>
        <v>0</v>
      </c>
    </row>
    <row r="20" spans="1:9" ht="11.25" customHeight="1" x14ac:dyDescent="0.25">
      <c r="B20" s="1"/>
      <c r="C20" s="100"/>
      <c r="D20" s="100"/>
      <c r="E20" s="100"/>
      <c r="F20" s="100"/>
      <c r="G20" s="100"/>
    </row>
    <row r="21" spans="1:9" s="56" customFormat="1" ht="45" customHeight="1" x14ac:dyDescent="0.25">
      <c r="B21" s="37" t="s">
        <v>15</v>
      </c>
      <c r="C21" s="3" t="s">
        <v>14</v>
      </c>
      <c r="D21" s="3" t="s">
        <v>3</v>
      </c>
      <c r="E21" s="3" t="s">
        <v>5</v>
      </c>
      <c r="F21" s="3" t="s">
        <v>84</v>
      </c>
      <c r="G21" s="37" t="s">
        <v>83</v>
      </c>
      <c r="H21" s="15"/>
    </row>
    <row r="22" spans="1:9" s="56" customFormat="1" ht="27" customHeight="1" x14ac:dyDescent="0.25">
      <c r="B22" s="22"/>
      <c r="C22" s="97" t="s">
        <v>78</v>
      </c>
      <c r="D22" s="102">
        <f>D5</f>
        <v>0</v>
      </c>
      <c r="E22" s="5">
        <v>1</v>
      </c>
      <c r="F22" s="5">
        <f>ROUND(D22*E22,0)</f>
        <v>0</v>
      </c>
      <c r="G22" s="25"/>
      <c r="H22" s="15"/>
    </row>
    <row r="23" spans="1:9" s="56" customFormat="1" ht="27" customHeight="1" x14ac:dyDescent="0.25">
      <c r="B23" s="23"/>
      <c r="C23" s="6" t="s">
        <v>79</v>
      </c>
      <c r="D23" s="102">
        <f t="shared" ref="D23:D26" si="0">D6</f>
        <v>0</v>
      </c>
      <c r="E23" s="5">
        <v>2</v>
      </c>
      <c r="F23" s="5">
        <f>ROUND(D23*E23,0)</f>
        <v>0</v>
      </c>
      <c r="G23" s="9"/>
      <c r="H23" s="15"/>
    </row>
    <row r="24" spans="1:9" s="56" customFormat="1" ht="22.5" customHeight="1" x14ac:dyDescent="0.25">
      <c r="B24" s="11"/>
      <c r="C24" s="6" t="s">
        <v>13</v>
      </c>
      <c r="D24" s="102">
        <f t="shared" si="0"/>
        <v>0</v>
      </c>
      <c r="E24" s="5">
        <v>3</v>
      </c>
      <c r="F24" s="5">
        <f>ROUND(D24*E24,0)</f>
        <v>0</v>
      </c>
      <c r="G24" s="9"/>
      <c r="H24" s="15"/>
    </row>
    <row r="25" spans="1:9" s="56" customFormat="1" ht="22.5" customHeight="1" x14ac:dyDescent="0.25">
      <c r="B25" s="11"/>
      <c r="C25" s="6" t="s">
        <v>12</v>
      </c>
      <c r="D25" s="102">
        <f t="shared" si="0"/>
        <v>0</v>
      </c>
      <c r="E25" s="7">
        <v>4</v>
      </c>
      <c r="F25" s="7">
        <f>ROUND(D25*E25,0)</f>
        <v>0</v>
      </c>
      <c r="G25" s="9"/>
      <c r="H25" s="15"/>
    </row>
    <row r="26" spans="1:9" s="56" customFormat="1" ht="22.5" customHeight="1" thickBot="1" x14ac:dyDescent="0.3">
      <c r="B26" s="11"/>
      <c r="C26" s="26" t="s">
        <v>77</v>
      </c>
      <c r="D26" s="102">
        <f t="shared" si="0"/>
        <v>0</v>
      </c>
      <c r="E26" s="98">
        <v>2</v>
      </c>
      <c r="F26" s="7">
        <f>ROUND(D26*E26,0)</f>
        <v>0</v>
      </c>
      <c r="G26" s="9"/>
      <c r="H26" s="15"/>
    </row>
    <row r="27" spans="1:9" s="56" customFormat="1" ht="22.5" customHeight="1" thickBot="1" x14ac:dyDescent="0.3">
      <c r="B27" s="11"/>
      <c r="C27" s="118" t="s">
        <v>81</v>
      </c>
      <c r="D27" s="119"/>
      <c r="E27" s="124"/>
      <c r="F27" s="103">
        <f>SUM(F22:F26)</f>
        <v>0</v>
      </c>
      <c r="G27" s="93"/>
      <c r="H27" s="15"/>
    </row>
    <row r="28" spans="1:9" s="56" customFormat="1" ht="45" customHeight="1" thickBot="1" x14ac:dyDescent="0.3">
      <c r="A28"/>
      <c r="B28" s="11"/>
      <c r="C28" s="105"/>
      <c r="D28" s="107"/>
      <c r="E28" s="106" t="s">
        <v>17</v>
      </c>
      <c r="F28" s="37" t="s">
        <v>82</v>
      </c>
      <c r="G28" s="109"/>
      <c r="H28" s="15"/>
      <c r="I28"/>
    </row>
    <row r="29" spans="1:9" s="56" customFormat="1" ht="27" customHeight="1" thickBot="1" x14ac:dyDescent="0.3">
      <c r="A29" s="57"/>
      <c r="B29" s="108"/>
      <c r="C29" s="118" t="s">
        <v>85</v>
      </c>
      <c r="D29" s="124"/>
      <c r="E29" s="110" t="s">
        <v>18</v>
      </c>
      <c r="F29" s="103">
        <f>ROUND(F27*0.1,0)</f>
        <v>0</v>
      </c>
      <c r="G29" s="93"/>
      <c r="H29" s="15"/>
      <c r="I29"/>
    </row>
    <row r="30" spans="1:9" s="56" customFormat="1" ht="11.25" customHeight="1" x14ac:dyDescent="0.25">
      <c r="A30" s="104"/>
      <c r="B30" s="1"/>
      <c r="C30" s="1"/>
      <c r="D30" s="1"/>
      <c r="E30" s="100"/>
      <c r="F30" s="1"/>
      <c r="G30" s="1"/>
      <c r="H30" s="15"/>
      <c r="I30"/>
    </row>
    <row r="31" spans="1:9" s="56" customFormat="1" ht="23.25" thickBot="1" x14ac:dyDescent="0.3">
      <c r="A31"/>
      <c r="B31" s="37" t="s">
        <v>20</v>
      </c>
      <c r="C31" s="32"/>
      <c r="D31" s="48" t="s">
        <v>34</v>
      </c>
      <c r="E31" s="106"/>
      <c r="F31" s="37" t="s">
        <v>23</v>
      </c>
      <c r="G31" s="37" t="s">
        <v>24</v>
      </c>
      <c r="H31" s="15"/>
      <c r="I31"/>
    </row>
    <row r="32" spans="1:9" s="56" customFormat="1" ht="22.5" customHeight="1" thickBot="1" x14ac:dyDescent="0.3">
      <c r="A32"/>
      <c r="B32" s="49" t="s">
        <v>19</v>
      </c>
      <c r="C32" s="50"/>
      <c r="D32" s="121" t="s">
        <v>28</v>
      </c>
      <c r="E32" s="123"/>
      <c r="F32" s="16" t="str">
        <f>IF(H14=TRUE,ROUND(G18*0.1,0),"")</f>
        <v/>
      </c>
      <c r="G32" s="93"/>
      <c r="H32" s="15"/>
      <c r="I32"/>
    </row>
    <row r="33" spans="2:9" ht="39.75" customHeight="1" x14ac:dyDescent="0.25">
      <c r="B33" s="54"/>
      <c r="C33" s="41"/>
      <c r="D33" s="20" t="s">
        <v>50</v>
      </c>
      <c r="E33" s="20" t="s">
        <v>35</v>
      </c>
      <c r="F33" s="20" t="s">
        <v>51</v>
      </c>
      <c r="G33" s="33"/>
    </row>
    <row r="34" spans="2:9" ht="27" customHeight="1" x14ac:dyDescent="0.25">
      <c r="B34" s="111" t="s">
        <v>36</v>
      </c>
      <c r="C34" s="27" t="s">
        <v>30</v>
      </c>
      <c r="D34" s="16">
        <v>4</v>
      </c>
      <c r="E34" s="89"/>
      <c r="F34" s="5">
        <f>E34*D34</f>
        <v>0</v>
      </c>
      <c r="G34" s="34"/>
    </row>
    <row r="35" spans="2:9" ht="27" customHeight="1" x14ac:dyDescent="0.25">
      <c r="B35" s="111"/>
      <c r="C35" s="27" t="s">
        <v>31</v>
      </c>
      <c r="D35" s="16">
        <v>4</v>
      </c>
      <c r="E35" s="89"/>
      <c r="F35" s="5">
        <f>E35*D35</f>
        <v>0</v>
      </c>
      <c r="G35" s="34"/>
    </row>
    <row r="36" spans="2:9" ht="27" customHeight="1" x14ac:dyDescent="0.25">
      <c r="B36" s="111"/>
      <c r="C36" s="27" t="s">
        <v>32</v>
      </c>
      <c r="D36" s="16">
        <v>2</v>
      </c>
      <c r="E36" s="89"/>
      <c r="F36" s="5">
        <f>E36*D36</f>
        <v>0</v>
      </c>
      <c r="G36" s="30"/>
    </row>
    <row r="37" spans="2:9" ht="27" customHeight="1" thickBot="1" x14ac:dyDescent="0.3">
      <c r="B37" s="111"/>
      <c r="C37" s="27" t="s">
        <v>33</v>
      </c>
      <c r="D37" s="16">
        <v>1.5</v>
      </c>
      <c r="E37" s="89"/>
      <c r="F37" s="7">
        <f>E37*D37</f>
        <v>0</v>
      </c>
      <c r="G37" s="28" t="s">
        <v>52</v>
      </c>
    </row>
    <row r="38" spans="2:9" ht="27" customHeight="1" thickBot="1" x14ac:dyDescent="0.3">
      <c r="B38" s="111"/>
      <c r="C38" s="58" t="s">
        <v>37</v>
      </c>
      <c r="D38" s="59"/>
      <c r="E38" s="60"/>
      <c r="F38" s="35">
        <f>SUM(F34:F37)</f>
        <v>0</v>
      </c>
      <c r="G38" s="17" t="str">
        <f>IF(OR(H13=TRUE,H14=TRUE),ROUND(0.1*G19,0),"")</f>
        <v/>
      </c>
    </row>
    <row r="39" spans="2:9" ht="11.25" customHeight="1" x14ac:dyDescent="0.25">
      <c r="B39" s="1"/>
      <c r="C39" s="1"/>
      <c r="D39" s="1"/>
      <c r="E39" s="1"/>
      <c r="F39" s="1"/>
      <c r="G39" s="1"/>
    </row>
    <row r="40" spans="2:9" x14ac:dyDescent="0.25">
      <c r="B40" s="45" t="s">
        <v>38</v>
      </c>
      <c r="C40" s="46"/>
      <c r="D40" s="46"/>
      <c r="E40" s="46"/>
      <c r="F40" s="46"/>
      <c r="G40" s="47"/>
    </row>
    <row r="41" spans="2:9" ht="22.5" customHeight="1" x14ac:dyDescent="0.25">
      <c r="B41" s="20" t="s">
        <v>39</v>
      </c>
      <c r="C41" s="55"/>
      <c r="D41" s="56"/>
      <c r="E41" s="56"/>
      <c r="F41" s="57"/>
      <c r="G41" s="36" t="s">
        <v>42</v>
      </c>
      <c r="I41" s="15"/>
    </row>
    <row r="42" spans="2:9" ht="22.5" customHeight="1" x14ac:dyDescent="0.25">
      <c r="B42" s="29"/>
      <c r="C42" s="42" t="s">
        <v>40</v>
      </c>
      <c r="D42" s="43"/>
      <c r="E42" s="43"/>
      <c r="F42" s="44"/>
      <c r="G42" s="94"/>
      <c r="I42" s="15"/>
    </row>
    <row r="43" spans="2:9" ht="22.5" customHeight="1" x14ac:dyDescent="0.25">
      <c r="B43" s="30"/>
      <c r="C43" s="42" t="s">
        <v>41</v>
      </c>
      <c r="D43" s="43"/>
      <c r="E43" s="43"/>
      <c r="F43" s="44"/>
      <c r="G43" s="94"/>
      <c r="I43" s="15"/>
    </row>
    <row r="44" spans="2:9" ht="27" customHeight="1" x14ac:dyDescent="0.25">
      <c r="B44" s="20" t="s">
        <v>45</v>
      </c>
      <c r="C44" s="111" t="s">
        <v>43</v>
      </c>
      <c r="D44" s="111"/>
      <c r="E44" s="111"/>
      <c r="F44" s="94"/>
      <c r="G44" s="62"/>
      <c r="H44" s="96" t="b">
        <v>0</v>
      </c>
      <c r="I44" s="15" t="b">
        <f>IF(OR(H44=TRUE,H45=TRUE),TRUE,FALSE)</f>
        <v>0</v>
      </c>
    </row>
    <row r="45" spans="2:9" ht="27" customHeight="1" x14ac:dyDescent="0.25">
      <c r="B45" s="32"/>
      <c r="C45" s="111" t="s">
        <v>44</v>
      </c>
      <c r="D45" s="111"/>
      <c r="E45" s="111"/>
      <c r="F45" s="94"/>
      <c r="G45" s="64"/>
      <c r="H45" s="96" t="b">
        <v>0</v>
      </c>
      <c r="I45" s="15"/>
    </row>
    <row r="46" spans="2:9" ht="27" customHeight="1" x14ac:dyDescent="0.25">
      <c r="B46" s="20" t="s">
        <v>86</v>
      </c>
      <c r="C46" s="67"/>
      <c r="D46" s="65"/>
      <c r="E46" s="66"/>
      <c r="F46" s="20" t="s">
        <v>29</v>
      </c>
      <c r="G46" s="32"/>
      <c r="I46" s="15"/>
    </row>
    <row r="47" spans="2:9" ht="27" customHeight="1" x14ac:dyDescent="0.25">
      <c r="B47" s="4"/>
      <c r="C47" s="67" t="s">
        <v>46</v>
      </c>
      <c r="D47" s="65"/>
      <c r="E47" s="66"/>
      <c r="F47" s="89"/>
      <c r="G47" s="94"/>
      <c r="I47" s="15"/>
    </row>
    <row r="48" spans="2:9" ht="27" customHeight="1" x14ac:dyDescent="0.25">
      <c r="B48" s="20" t="s">
        <v>47</v>
      </c>
      <c r="C48" s="54"/>
      <c r="D48" s="41"/>
      <c r="E48" s="20" t="s">
        <v>51</v>
      </c>
      <c r="F48" s="20" t="s">
        <v>52</v>
      </c>
      <c r="G48" s="32"/>
      <c r="I48" s="15"/>
    </row>
    <row r="49" spans="2:9" ht="39.75" customHeight="1" x14ac:dyDescent="0.25">
      <c r="B49" s="32"/>
      <c r="C49" s="111" t="s">
        <v>48</v>
      </c>
      <c r="D49" s="111"/>
      <c r="E49" s="89"/>
      <c r="F49" s="89"/>
      <c r="G49" s="94"/>
      <c r="I49" s="15"/>
    </row>
    <row r="50" spans="2:9" ht="11.25" customHeight="1" x14ac:dyDescent="0.25">
      <c r="I50" s="15"/>
    </row>
    <row r="51" spans="2:9" x14ac:dyDescent="0.25">
      <c r="B51" s="45" t="s">
        <v>49</v>
      </c>
      <c r="C51" s="46"/>
      <c r="D51" s="46"/>
      <c r="E51" s="46"/>
      <c r="F51" s="46"/>
      <c r="G51" s="47"/>
      <c r="I51" s="15"/>
    </row>
    <row r="52" spans="2:9" ht="27" customHeight="1" x14ac:dyDescent="0.25">
      <c r="B52" s="37" t="s">
        <v>53</v>
      </c>
      <c r="C52" s="69"/>
      <c r="D52" s="70"/>
      <c r="E52" s="37" t="s">
        <v>24</v>
      </c>
      <c r="F52" s="37" t="s">
        <v>23</v>
      </c>
      <c r="G52" s="36" t="s">
        <v>42</v>
      </c>
      <c r="I52" s="15"/>
    </row>
    <row r="53" spans="2:9" ht="22.5" customHeight="1" x14ac:dyDescent="0.25">
      <c r="B53" s="29"/>
      <c r="C53" s="67" t="s">
        <v>28</v>
      </c>
      <c r="D53" s="66"/>
      <c r="E53" s="89"/>
      <c r="F53" s="89"/>
      <c r="G53" s="94"/>
      <c r="I53" s="15"/>
    </row>
    <row r="54" spans="2:9" ht="27" customHeight="1" x14ac:dyDescent="0.25">
      <c r="B54" s="34"/>
      <c r="C54" s="51"/>
      <c r="D54" s="111" t="s">
        <v>54</v>
      </c>
      <c r="E54" s="111"/>
      <c r="F54" s="94"/>
      <c r="G54" s="62"/>
      <c r="H54" s="96" t="b">
        <v>0</v>
      </c>
      <c r="I54" s="15" t="b">
        <f>IF(OR(H54=TRUE,H55=TRUE,H56=TRUE),TRUE,FALSE)</f>
        <v>0</v>
      </c>
    </row>
    <row r="55" spans="2:9" ht="27" customHeight="1" x14ac:dyDescent="0.25">
      <c r="B55" s="34"/>
      <c r="C55" s="52" t="s">
        <v>56</v>
      </c>
      <c r="D55" s="111" t="s">
        <v>55</v>
      </c>
      <c r="E55" s="111"/>
      <c r="F55" s="94"/>
      <c r="G55" s="63"/>
      <c r="H55" s="96" t="b">
        <v>0</v>
      </c>
      <c r="I55" s="15"/>
    </row>
    <row r="56" spans="2:9" ht="27" customHeight="1" x14ac:dyDescent="0.25">
      <c r="B56" s="30"/>
      <c r="C56" s="53"/>
      <c r="D56" s="111" t="s">
        <v>57</v>
      </c>
      <c r="E56" s="111"/>
      <c r="F56" s="94"/>
      <c r="G56" s="64"/>
      <c r="H56" s="96" t="b">
        <v>0</v>
      </c>
      <c r="I56" s="15"/>
    </row>
    <row r="57" spans="2:9" ht="22.5" x14ac:dyDescent="0.25">
      <c r="B57" s="37" t="s">
        <v>58</v>
      </c>
      <c r="C57" s="67" t="s">
        <v>59</v>
      </c>
      <c r="D57" s="65"/>
      <c r="E57" s="66"/>
      <c r="F57" s="94"/>
      <c r="G57" s="62"/>
      <c r="H57" s="96" t="b">
        <v>0</v>
      </c>
      <c r="I57" s="15" t="b">
        <f>IF(OR(H57=TRUE,H58=TRUE),TRUE,FALSE)</f>
        <v>0</v>
      </c>
    </row>
    <row r="58" spans="2:9" ht="22.5" customHeight="1" x14ac:dyDescent="0.25">
      <c r="B58" s="32"/>
      <c r="C58" s="67" t="s">
        <v>60</v>
      </c>
      <c r="D58" s="65"/>
      <c r="E58" s="66"/>
      <c r="F58" s="94"/>
      <c r="G58" s="64"/>
      <c r="H58" s="96" t="b">
        <v>0</v>
      </c>
      <c r="I58" s="15"/>
    </row>
    <row r="59" spans="2:9" ht="11.25" customHeight="1" x14ac:dyDescent="0.25">
      <c r="I59" s="15"/>
    </row>
    <row r="60" spans="2:9" x14ac:dyDescent="0.25">
      <c r="B60" s="45" t="s">
        <v>61</v>
      </c>
      <c r="C60" s="46"/>
      <c r="D60" s="46"/>
      <c r="E60" s="46"/>
      <c r="F60" s="46"/>
      <c r="G60" s="47"/>
      <c r="I60" s="15"/>
    </row>
    <row r="61" spans="2:9" ht="22.5" customHeight="1" x14ac:dyDescent="0.25">
      <c r="B61" s="39"/>
      <c r="C61" s="68"/>
      <c r="D61" s="68"/>
      <c r="E61" s="68"/>
      <c r="G61" s="36" t="s">
        <v>42</v>
      </c>
      <c r="I61" s="15"/>
    </row>
    <row r="62" spans="2:9" ht="22.5" customHeight="1" x14ac:dyDescent="0.25">
      <c r="B62" s="38" t="s">
        <v>62</v>
      </c>
      <c r="C62" s="67" t="s">
        <v>63</v>
      </c>
      <c r="D62" s="65"/>
      <c r="E62" s="66"/>
      <c r="F62" s="94"/>
      <c r="G62" s="62"/>
      <c r="H62" s="96" t="b">
        <v>0</v>
      </c>
      <c r="I62" s="15" t="b">
        <f>IF(OR(H62=TRUE,H63=TRUE,H64=TRUE,H65=TRUE),TRUE,FALSE)</f>
        <v>0</v>
      </c>
    </row>
    <row r="63" spans="2:9" ht="22.5" customHeight="1" x14ac:dyDescent="0.25">
      <c r="B63" s="34"/>
      <c r="C63" s="67" t="s">
        <v>64</v>
      </c>
      <c r="D63" s="65"/>
      <c r="E63" s="66"/>
      <c r="F63" s="94"/>
      <c r="G63" s="63"/>
      <c r="H63" s="96" t="b">
        <v>0</v>
      </c>
      <c r="I63" s="15"/>
    </row>
    <row r="64" spans="2:9" ht="22.5" customHeight="1" x14ac:dyDescent="0.25">
      <c r="B64" s="34"/>
      <c r="C64" s="67" t="s">
        <v>65</v>
      </c>
      <c r="D64" s="65"/>
      <c r="E64" s="66"/>
      <c r="F64" s="94"/>
      <c r="G64" s="63"/>
      <c r="H64" s="96" t="b">
        <v>0</v>
      </c>
      <c r="I64" s="15"/>
    </row>
    <row r="65" spans="1:9" ht="22.5" customHeight="1" x14ac:dyDescent="0.25">
      <c r="B65" s="30"/>
      <c r="C65" s="67"/>
      <c r="D65" s="65"/>
      <c r="E65" s="66"/>
      <c r="F65" s="94"/>
      <c r="G65" s="64"/>
      <c r="H65" s="96" t="b">
        <v>0</v>
      </c>
      <c r="I65" s="15"/>
    </row>
    <row r="66" spans="1:9" ht="27" customHeight="1" x14ac:dyDescent="0.25">
      <c r="B66" s="37" t="s">
        <v>66</v>
      </c>
      <c r="C66" s="121" t="s">
        <v>67</v>
      </c>
      <c r="D66" s="122"/>
      <c r="E66" s="123"/>
      <c r="F66" s="94"/>
      <c r="G66" s="62"/>
      <c r="H66" s="96" t="b">
        <v>0</v>
      </c>
      <c r="I66" s="15" t="b">
        <f>IF(OR(H66=TRUE,H67=TRUE,H68=TRUE),TRUE,FALSE)</f>
        <v>0</v>
      </c>
    </row>
    <row r="67" spans="1:9" ht="22.5" customHeight="1" x14ac:dyDescent="0.25">
      <c r="B67" s="29"/>
      <c r="C67" s="67" t="s">
        <v>68</v>
      </c>
      <c r="D67" s="65"/>
      <c r="E67" s="66"/>
      <c r="F67" s="94"/>
      <c r="G67" s="63"/>
      <c r="H67" s="96" t="b">
        <v>0</v>
      </c>
      <c r="I67" s="15"/>
    </row>
    <row r="68" spans="1:9" ht="22.5" customHeight="1" x14ac:dyDescent="0.25">
      <c r="B68" s="30"/>
      <c r="C68" s="67"/>
      <c r="D68" s="65"/>
      <c r="E68" s="66"/>
      <c r="F68" s="94"/>
      <c r="G68" s="64"/>
      <c r="H68" s="96" t="b">
        <v>0</v>
      </c>
      <c r="I68" s="15"/>
    </row>
    <row r="69" spans="1:9" ht="27" customHeight="1" x14ac:dyDescent="0.25">
      <c r="B69" s="38" t="s">
        <v>69</v>
      </c>
      <c r="C69" s="121" t="s">
        <v>70</v>
      </c>
      <c r="D69" s="122"/>
      <c r="E69" s="123"/>
      <c r="F69" s="94"/>
      <c r="G69" s="62"/>
      <c r="H69" s="96" t="b">
        <v>0</v>
      </c>
      <c r="I69" s="15" t="b">
        <f>IF(OR(H69=TRUE,H70=TRUE,H71=TRUE,H72=TRUE),TRUE,FALSE)</f>
        <v>0</v>
      </c>
    </row>
    <row r="70" spans="1:9" ht="22.5" customHeight="1" x14ac:dyDescent="0.25">
      <c r="B70" s="29"/>
      <c r="C70" s="67" t="s">
        <v>71</v>
      </c>
      <c r="D70" s="65"/>
      <c r="E70" s="66"/>
      <c r="F70" s="94"/>
      <c r="G70" s="63"/>
      <c r="H70" s="96" t="b">
        <v>0</v>
      </c>
      <c r="I70" s="15"/>
    </row>
    <row r="71" spans="1:9" ht="22.5" customHeight="1" x14ac:dyDescent="0.25">
      <c r="B71" s="34"/>
      <c r="C71" s="67" t="s">
        <v>72</v>
      </c>
      <c r="D71" s="65"/>
      <c r="E71" s="66"/>
      <c r="F71" s="94"/>
      <c r="G71" s="63"/>
      <c r="H71" s="96" t="b">
        <v>0</v>
      </c>
      <c r="I71" s="15"/>
    </row>
    <row r="72" spans="1:9" ht="22.5" customHeight="1" x14ac:dyDescent="0.25">
      <c r="B72" s="30"/>
      <c r="C72" s="67"/>
      <c r="D72" s="65"/>
      <c r="E72" s="66"/>
      <c r="F72" s="94"/>
      <c r="G72" s="64"/>
      <c r="H72" s="96" t="b">
        <v>0</v>
      </c>
      <c r="I72" s="15"/>
    </row>
    <row r="73" spans="1:9" x14ac:dyDescent="0.25">
      <c r="A73" s="78"/>
      <c r="B73" s="78"/>
      <c r="C73" s="78"/>
      <c r="D73" s="78"/>
      <c r="E73" s="78"/>
      <c r="F73" s="78"/>
      <c r="G73" s="78"/>
      <c r="H73" s="77"/>
      <c r="I73" s="77"/>
    </row>
    <row r="74" spans="1:9" x14ac:dyDescent="0.25">
      <c r="A74" s="78"/>
      <c r="B74" s="82" t="s">
        <v>73</v>
      </c>
      <c r="C74" s="83"/>
      <c r="D74" s="83"/>
      <c r="E74" s="83"/>
      <c r="F74" s="83"/>
      <c r="G74" s="84"/>
      <c r="H74" s="77"/>
      <c r="I74" s="77"/>
    </row>
    <row r="75" spans="1:9" ht="22.5" customHeight="1" x14ac:dyDescent="0.25">
      <c r="A75" s="78"/>
      <c r="B75" s="85"/>
      <c r="C75" s="86"/>
      <c r="D75" s="86"/>
      <c r="E75" s="86"/>
      <c r="F75" s="87"/>
      <c r="G75" s="88" t="s">
        <v>42</v>
      </c>
      <c r="H75" s="77"/>
      <c r="I75" s="77"/>
    </row>
    <row r="76" spans="1:9" ht="27" customHeight="1" x14ac:dyDescent="0.25">
      <c r="A76" s="78"/>
      <c r="B76" s="79" t="s">
        <v>74</v>
      </c>
      <c r="C76" s="80" t="s">
        <v>75</v>
      </c>
      <c r="D76" s="81"/>
      <c r="E76" s="81"/>
      <c r="F76" s="81"/>
      <c r="G76" s="94"/>
      <c r="H76" s="77"/>
      <c r="I76" s="77"/>
    </row>
    <row r="77" spans="1:9" ht="27" customHeight="1" x14ac:dyDescent="0.25">
      <c r="A77" s="78"/>
      <c r="B77" s="79" t="s">
        <v>76</v>
      </c>
      <c r="C77" s="80" t="s">
        <v>87</v>
      </c>
      <c r="D77" s="81"/>
      <c r="E77" s="81"/>
      <c r="F77" s="81"/>
      <c r="G77" s="94"/>
      <c r="H77" s="77"/>
      <c r="I77" s="77"/>
    </row>
  </sheetData>
  <sheetProtection algorithmName="SHA-512" hashValue="tPLE8iWO2zqH11Jp4zRyIqtErAgHr59250XOJUj9K83HO3LyjCXgNSDShwkOnp7dt5PjkM7kt1Hgu+pAyt1pOg==" saltValue="V47EQryoFCQMAovCq/tw0g==" spinCount="100000" sheet="1" objects="1" scenarios="1"/>
  <mergeCells count="15">
    <mergeCell ref="B34:B38"/>
    <mergeCell ref="C16:F16"/>
    <mergeCell ref="C19:F19"/>
    <mergeCell ref="C10:E10"/>
    <mergeCell ref="C69:E69"/>
    <mergeCell ref="D32:E32"/>
    <mergeCell ref="C66:E66"/>
    <mergeCell ref="D54:E54"/>
    <mergeCell ref="D55:E55"/>
    <mergeCell ref="D56:E56"/>
    <mergeCell ref="C49:D49"/>
    <mergeCell ref="C44:E44"/>
    <mergeCell ref="C45:E45"/>
    <mergeCell ref="C27:E27"/>
    <mergeCell ref="C29:D29"/>
  </mergeCells>
  <dataValidations count="1">
    <dataValidation type="whole" operator="greaterThanOrEqual" allowBlank="1" showInputMessage="1" showErrorMessage="1" error="Sie müssen mindestens die Anzahl der notwendigen Stellplätze errichten!_x000a_(Und es muss sich um eine ganze Zahl handeln)" sqref="G17" xr:uid="{D392EE7D-6E07-49E4-9528-9621B4CC3C60}">
      <formula1>G16</formula1>
    </dataValidation>
  </dataValidations>
  <pageMargins left="0.70866141732283472" right="0.70866141732283472" top="0.78740157480314965" bottom="0.78740157480314965" header="0.31496062992125984" footer="0.31496062992125984"/>
  <pageSetup paperSize="9" scale="91" orientation="portrait" r:id="rId1"/>
  <headerFooter>
    <oddFooter>&amp;C&amp;A&amp;R&amp;P</oddFooter>
  </headerFooter>
  <rowBreaks count="2" manualBreakCount="2">
    <brk id="29" max="6" man="1"/>
    <brk id="58" max="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276225</xdr:colOff>
                    <xdr:row>11</xdr:row>
                    <xdr:rowOff>266700</xdr:rowOff>
                  </from>
                  <to>
                    <xdr:col>3</xdr:col>
                    <xdr:colOff>619125</xdr:colOff>
                    <xdr:row>11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3</xdr:col>
                    <xdr:colOff>276225</xdr:colOff>
                    <xdr:row>12</xdr:row>
                    <xdr:rowOff>38100</xdr:rowOff>
                  </from>
                  <to>
                    <xdr:col>3</xdr:col>
                    <xdr:colOff>619125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3</xdr:col>
                    <xdr:colOff>276225</xdr:colOff>
                    <xdr:row>13</xdr:row>
                    <xdr:rowOff>47625</xdr:rowOff>
                  </from>
                  <to>
                    <xdr:col>3</xdr:col>
                    <xdr:colOff>619125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6</xdr:col>
                    <xdr:colOff>228600</xdr:colOff>
                    <xdr:row>41</xdr:row>
                    <xdr:rowOff>38100</xdr:rowOff>
                  </from>
                  <to>
                    <xdr:col>6</xdr:col>
                    <xdr:colOff>533400</xdr:colOff>
                    <xdr:row>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6</xdr:col>
                    <xdr:colOff>228600</xdr:colOff>
                    <xdr:row>42</xdr:row>
                    <xdr:rowOff>19050</xdr:rowOff>
                  </from>
                  <to>
                    <xdr:col>6</xdr:col>
                    <xdr:colOff>533400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5</xdr:col>
                    <xdr:colOff>238125</xdr:colOff>
                    <xdr:row>43</xdr:row>
                    <xdr:rowOff>76200</xdr:rowOff>
                  </from>
                  <to>
                    <xdr:col>5</xdr:col>
                    <xdr:colOff>542925</xdr:colOff>
                    <xdr:row>43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5</xdr:col>
                    <xdr:colOff>238125</xdr:colOff>
                    <xdr:row>44</xdr:row>
                    <xdr:rowOff>57150</xdr:rowOff>
                  </from>
                  <to>
                    <xdr:col>5</xdr:col>
                    <xdr:colOff>542925</xdr:colOff>
                    <xdr:row>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6</xdr:col>
                    <xdr:colOff>228600</xdr:colOff>
                    <xdr:row>46</xdr:row>
                    <xdr:rowOff>57150</xdr:rowOff>
                  </from>
                  <to>
                    <xdr:col>6</xdr:col>
                    <xdr:colOff>542925</xdr:colOff>
                    <xdr:row>46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6</xdr:col>
                    <xdr:colOff>228600</xdr:colOff>
                    <xdr:row>48</xdr:row>
                    <xdr:rowOff>142875</xdr:rowOff>
                  </from>
                  <to>
                    <xdr:col>6</xdr:col>
                    <xdr:colOff>542925</xdr:colOff>
                    <xdr:row>48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5</xdr:col>
                    <xdr:colOff>238125</xdr:colOff>
                    <xdr:row>53</xdr:row>
                    <xdr:rowOff>76200</xdr:rowOff>
                  </from>
                  <to>
                    <xdr:col>5</xdr:col>
                    <xdr:colOff>552450</xdr:colOff>
                    <xdr:row>53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5</xdr:col>
                    <xdr:colOff>238125</xdr:colOff>
                    <xdr:row>54</xdr:row>
                    <xdr:rowOff>66675</xdr:rowOff>
                  </from>
                  <to>
                    <xdr:col>5</xdr:col>
                    <xdr:colOff>552450</xdr:colOff>
                    <xdr:row>54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5</xdr:col>
                    <xdr:colOff>238125</xdr:colOff>
                    <xdr:row>55</xdr:row>
                    <xdr:rowOff>66675</xdr:rowOff>
                  </from>
                  <to>
                    <xdr:col>5</xdr:col>
                    <xdr:colOff>552450</xdr:colOff>
                    <xdr:row>55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5</xdr:col>
                    <xdr:colOff>238125</xdr:colOff>
                    <xdr:row>56</xdr:row>
                    <xdr:rowOff>28575</xdr:rowOff>
                  </from>
                  <to>
                    <xdr:col>5</xdr:col>
                    <xdr:colOff>552450</xdr:colOff>
                    <xdr:row>56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7" name="Check Box 10">
              <controlPr defaultSize="0" autoFill="0" autoLine="0" autoPict="0">
                <anchor moveWithCells="1">
                  <from>
                    <xdr:col>6</xdr:col>
                    <xdr:colOff>228600</xdr:colOff>
                    <xdr:row>43</xdr:row>
                    <xdr:rowOff>228600</xdr:rowOff>
                  </from>
                  <to>
                    <xdr:col>6</xdr:col>
                    <xdr:colOff>533400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>
                  <from>
                    <xdr:col>6</xdr:col>
                    <xdr:colOff>228600</xdr:colOff>
                    <xdr:row>56</xdr:row>
                    <xdr:rowOff>180975</xdr:rowOff>
                  </from>
                  <to>
                    <xdr:col>6</xdr:col>
                    <xdr:colOff>533400</xdr:colOff>
                    <xdr:row>57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>
                  <from>
                    <xdr:col>5</xdr:col>
                    <xdr:colOff>238125</xdr:colOff>
                    <xdr:row>61</xdr:row>
                    <xdr:rowOff>28575</xdr:rowOff>
                  </from>
                  <to>
                    <xdr:col>5</xdr:col>
                    <xdr:colOff>552450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5</xdr:col>
                    <xdr:colOff>238125</xdr:colOff>
                    <xdr:row>57</xdr:row>
                    <xdr:rowOff>28575</xdr:rowOff>
                  </from>
                  <to>
                    <xdr:col>5</xdr:col>
                    <xdr:colOff>552450</xdr:colOff>
                    <xdr:row>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21" name="Check Box 14">
              <controlPr defaultSize="0" autoFill="0" autoLine="0" autoPict="0">
                <anchor moveWithCells="1">
                  <from>
                    <xdr:col>6</xdr:col>
                    <xdr:colOff>228600</xdr:colOff>
                    <xdr:row>52</xdr:row>
                    <xdr:rowOff>28575</xdr:rowOff>
                  </from>
                  <to>
                    <xdr:col>6</xdr:col>
                    <xdr:colOff>542925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autoFill="0" autoLine="0" autoPict="0">
                <anchor moveWithCells="1">
                  <from>
                    <xdr:col>5</xdr:col>
                    <xdr:colOff>238125</xdr:colOff>
                    <xdr:row>62</xdr:row>
                    <xdr:rowOff>28575</xdr:rowOff>
                  </from>
                  <to>
                    <xdr:col>5</xdr:col>
                    <xdr:colOff>552450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Check Box 27">
              <controlPr defaultSize="0" autoFill="0" autoLine="0" autoPict="0">
                <anchor moveWithCells="1">
                  <from>
                    <xdr:col>5</xdr:col>
                    <xdr:colOff>238125</xdr:colOff>
                    <xdr:row>63</xdr:row>
                    <xdr:rowOff>28575</xdr:rowOff>
                  </from>
                  <to>
                    <xdr:col>5</xdr:col>
                    <xdr:colOff>552450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Check Box 31">
              <controlPr defaultSize="0" autoFill="0" autoLine="0" autoPict="0">
                <anchor moveWithCells="1">
                  <from>
                    <xdr:col>5</xdr:col>
                    <xdr:colOff>238125</xdr:colOff>
                    <xdr:row>65</xdr:row>
                    <xdr:rowOff>76200</xdr:rowOff>
                  </from>
                  <to>
                    <xdr:col>5</xdr:col>
                    <xdr:colOff>552450</xdr:colOff>
                    <xdr:row>65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5" name="Check Box 18">
              <controlPr defaultSize="0" autoFill="0" autoLine="0" autoPict="0">
                <anchor moveWithCells="1">
                  <from>
                    <xdr:col>6</xdr:col>
                    <xdr:colOff>228600</xdr:colOff>
                    <xdr:row>54</xdr:row>
                    <xdr:rowOff>57150</xdr:rowOff>
                  </from>
                  <to>
                    <xdr:col>6</xdr:col>
                    <xdr:colOff>533400</xdr:colOff>
                    <xdr:row>54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Check Box 33">
              <controlPr defaultSize="0" autoFill="0" autoLine="0" autoPict="0">
                <anchor moveWithCells="1">
                  <from>
                    <xdr:col>6</xdr:col>
                    <xdr:colOff>228600</xdr:colOff>
                    <xdr:row>66</xdr:row>
                    <xdr:rowOff>57150</xdr:rowOff>
                  </from>
                  <to>
                    <xdr:col>6</xdr:col>
                    <xdr:colOff>533400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9">
              <controlPr defaultSize="0" autoFill="0" autoLine="0" autoPict="0">
                <anchor moveWithCells="1">
                  <from>
                    <xdr:col>5</xdr:col>
                    <xdr:colOff>238125</xdr:colOff>
                    <xdr:row>64</xdr:row>
                    <xdr:rowOff>28575</xdr:rowOff>
                  </from>
                  <to>
                    <xdr:col>5</xdr:col>
                    <xdr:colOff>552450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8" name="Check Box 35">
              <controlPr defaultSize="0" autoFill="0" autoLine="0" autoPict="0">
                <anchor moveWithCells="1">
                  <from>
                    <xdr:col>5</xdr:col>
                    <xdr:colOff>238125</xdr:colOff>
                    <xdr:row>67</xdr:row>
                    <xdr:rowOff>28575</xdr:rowOff>
                  </from>
                  <to>
                    <xdr:col>5</xdr:col>
                    <xdr:colOff>552450</xdr:colOff>
                    <xdr:row>67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9" name="Check Box 24">
              <controlPr defaultSize="0" autoFill="0" autoLine="0" autoPict="0">
                <anchor moveWithCells="1">
                  <from>
                    <xdr:col>6</xdr:col>
                    <xdr:colOff>228600</xdr:colOff>
                    <xdr:row>62</xdr:row>
                    <xdr:rowOff>180975</xdr:rowOff>
                  </from>
                  <to>
                    <xdr:col>6</xdr:col>
                    <xdr:colOff>542925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0" name="Check Box 36">
              <controlPr defaultSize="0" autoFill="0" autoLine="0" autoPict="0">
                <anchor moveWithCells="1">
                  <from>
                    <xdr:col>6</xdr:col>
                    <xdr:colOff>228600</xdr:colOff>
                    <xdr:row>69</xdr:row>
                    <xdr:rowOff>180975</xdr:rowOff>
                  </from>
                  <to>
                    <xdr:col>6</xdr:col>
                    <xdr:colOff>542925</xdr:colOff>
                    <xdr:row>70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1" name="Check Box 34">
              <controlPr defaultSize="0" autoFill="0" autoLine="0" autoPict="0">
                <anchor moveWithCells="1">
                  <from>
                    <xdr:col>5</xdr:col>
                    <xdr:colOff>238125</xdr:colOff>
                    <xdr:row>66</xdr:row>
                    <xdr:rowOff>28575</xdr:rowOff>
                  </from>
                  <to>
                    <xdr:col>5</xdr:col>
                    <xdr:colOff>552450</xdr:colOff>
                    <xdr:row>66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2" name="Check Box 37">
              <controlPr defaultSize="0" autoFill="0" autoLine="0" autoPict="0">
                <anchor moveWithCells="1">
                  <from>
                    <xdr:col>5</xdr:col>
                    <xdr:colOff>238125</xdr:colOff>
                    <xdr:row>68</xdr:row>
                    <xdr:rowOff>66675</xdr:rowOff>
                  </from>
                  <to>
                    <xdr:col>5</xdr:col>
                    <xdr:colOff>552450</xdr:colOff>
                    <xdr:row>68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3" name="Check Box 39">
              <controlPr defaultSize="0" autoFill="0" autoLine="0" autoPict="0">
                <anchor moveWithCells="1">
                  <from>
                    <xdr:col>5</xdr:col>
                    <xdr:colOff>238125</xdr:colOff>
                    <xdr:row>70</xdr:row>
                    <xdr:rowOff>28575</xdr:rowOff>
                  </from>
                  <to>
                    <xdr:col>5</xdr:col>
                    <xdr:colOff>552450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4" name="Check Box 40">
              <controlPr defaultSize="0" autoFill="0" autoLine="0" autoPict="0">
                <anchor moveWithCells="1">
                  <from>
                    <xdr:col>5</xdr:col>
                    <xdr:colOff>238125</xdr:colOff>
                    <xdr:row>71</xdr:row>
                    <xdr:rowOff>28575</xdr:rowOff>
                  </from>
                  <to>
                    <xdr:col>5</xdr:col>
                    <xdr:colOff>552450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5" name="Check Box 38">
              <controlPr defaultSize="0" autoFill="0" autoLine="0" autoPict="0">
                <anchor moveWithCells="1">
                  <from>
                    <xdr:col>5</xdr:col>
                    <xdr:colOff>238125</xdr:colOff>
                    <xdr:row>69</xdr:row>
                    <xdr:rowOff>28575</xdr:rowOff>
                  </from>
                  <to>
                    <xdr:col>5</xdr:col>
                    <xdr:colOff>552450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6" name="Check Box 41">
              <controlPr defaultSize="0" autoFill="0" autoLine="0" autoPict="0">
                <anchor moveWithCells="1">
                  <from>
                    <xdr:col>6</xdr:col>
                    <xdr:colOff>228600</xdr:colOff>
                    <xdr:row>75</xdr:row>
                    <xdr:rowOff>66675</xdr:rowOff>
                  </from>
                  <to>
                    <xdr:col>6</xdr:col>
                    <xdr:colOff>542925</xdr:colOff>
                    <xdr:row>75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7" name="Check Box 42">
              <controlPr defaultSize="0" autoFill="0" autoLine="0" autoPict="0">
                <anchor moveWithCells="1">
                  <from>
                    <xdr:col>6</xdr:col>
                    <xdr:colOff>228600</xdr:colOff>
                    <xdr:row>76</xdr:row>
                    <xdr:rowOff>66675</xdr:rowOff>
                  </from>
                  <to>
                    <xdr:col>6</xdr:col>
                    <xdr:colOff>542925</xdr:colOff>
                    <xdr:row>76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4e5d4bc8-aa7d-4010-9dfb-d699f9546df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EC8991D74FCE34BBC086F988F75D329" ma:contentTypeVersion="15" ma:contentTypeDescription="Ein neues Dokument erstellen." ma:contentTypeScope="" ma:versionID="d34c074db369feb09e456f69b1419e81">
  <xsd:schema xmlns:xsd="http://www.w3.org/2001/XMLSchema" xmlns:xs="http://www.w3.org/2001/XMLSchema" xmlns:p="http://schemas.microsoft.com/office/2006/metadata/properties" xmlns:ns2="4e5d4bc8-aa7d-4010-9dfb-d699f9546dff" xmlns:ns3="b19bfedd-555c-437c-ae38-a4d6a1c222df" targetNamespace="http://schemas.microsoft.com/office/2006/metadata/properties" ma:root="true" ma:fieldsID="092ccd343df82d821a61a18268e3c87d" ns2:_="" ns3:_="">
    <xsd:import namespace="4e5d4bc8-aa7d-4010-9dfb-d699f9546dff"/>
    <xsd:import namespace="b19bfedd-555c-437c-ae38-a4d6a1c222df"/>
    <xsd:element name="properties">
      <xsd:complexType>
        <xsd:sequence>
          <xsd:element name="documentManagement">
            <xsd:complexType>
              <xsd:all>
                <xsd:element ref="ns2:Kommentar" minOccurs="0"/>
                <xsd:element ref="ns3:SharedWithUsers" minOccurs="0"/>
                <xsd:element ref="ns3:SharingHintHash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5d4bc8-aa7d-4010-9dfb-d699f9546dff" elementFormDefault="qualified">
    <xsd:import namespace="http://schemas.microsoft.com/office/2006/documentManagement/types"/>
    <xsd:import namespace="http://schemas.microsoft.com/office/infopath/2007/PartnerControls"/>
    <xsd:element name="Kommentar" ma:index="8" nillable="true" ma:displayName="Kommentar" ma:internalName="Kommentar">
      <xsd:simpleType>
        <xsd:restriction base="dms:Text">
          <xsd:maxLength value="255"/>
        </xsd:restriction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9bfedd-555c-437c-ae38-a4d6a1c222df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Freigabehinweishash" ma:internalName="SharingHintHash" ma:readOnly="true">
      <xsd:simpleType>
        <xsd:restriction base="dms:Text"/>
      </xsd:simpleType>
    </xsd:element>
    <xsd:element name="SharedWithDetails" ma:index="11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498936-8AAD-421F-A3BF-3C346F3511CB}">
  <ds:schemaRefs>
    <ds:schemaRef ds:uri="http://schemas.microsoft.com/office/2006/metadata/properties"/>
    <ds:schemaRef ds:uri="http://schemas.microsoft.com/office/infopath/2007/PartnerControls"/>
    <ds:schemaRef ds:uri="4e5d4bc8-aa7d-4010-9dfb-d699f9546dff"/>
  </ds:schemaRefs>
</ds:datastoreItem>
</file>

<file path=customXml/itemProps2.xml><?xml version="1.0" encoding="utf-8"?>
<ds:datastoreItem xmlns:ds="http://schemas.openxmlformats.org/officeDocument/2006/customXml" ds:itemID="{E4E01CEC-8037-44F9-A3DD-ED10D4FAB3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28F435-D0B9-49E6-864B-74B541BB02E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 Mobilitätskonzept</vt:lpstr>
      <vt:lpstr>'Antrag Mobilitätskonzept'!Druckbereich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Luise Schnell</dc:creator>
  <cp:lastModifiedBy>Luise Schnell</cp:lastModifiedBy>
  <cp:lastPrinted>2021-02-22T15:25:38Z</cp:lastPrinted>
  <dcterms:created xsi:type="dcterms:W3CDTF">2020-06-03T15:12:10Z</dcterms:created>
  <dcterms:modified xsi:type="dcterms:W3CDTF">2021-08-24T14:47:35Z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0x010100CEC8991D74FCE34BBC086F988F75D329</vt:lpwstr>
  </property>
</Properties>
</file>